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<sst xmlns="http://schemas.openxmlformats.org/spreadsheetml/2006/main" count="1861" uniqueCount="268">
  <si>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</si>
  <si>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</si>
  <si>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</si>
  <si>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</si>
  <si>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</si>
  <si>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</si>
  <si>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</si>
  <si>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</si>
  <si>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</si>
  <si>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</si>
  <si>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</si>
  <si>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</si>
  <si>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</si>
  <si>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</si>
  <si>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</si>
  <si>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</si>
  <si>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</si>
  <si>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</si>
  <si>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</si>
  <si>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</si>
  <si>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</si>
  <si>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</si>
  <si>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</si>
  <si>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</si>
  <si>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</si>
  <si>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</si>
  <si>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</si>
  <si>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</si>
  <si>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</si>
  <si>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</si>
  <si>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</si>
  <si>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</si>
  <si>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</si>
  <si>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</si>
  <si>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</si>
  <si>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</si>
  <si>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</si>
  <si>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</si>
  <si>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</si>
  <si>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</si>
  <si>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</si>
  <si>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</si>
  <si>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</si>
  <si>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</si>
  <si>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</si>
  <si>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</si>
  <si>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</si>
  <si>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</si>
  <si>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</si>
  <si>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</si>
  <si>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</si>
  <si>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</si>
  <si>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</si>
  <si>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</si>
  <si>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</si>
  <si>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</si>
  <si>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</si>
  <si>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</si>
  <si>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</si>
  <si>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</si>
  <si>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</si>
  <si>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</si>
  <si>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</si>
  <si>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</si>
  <si>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</si>
  <si>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</si>
  <si>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</si>
  <si>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</si>
  <si>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</si>
  <si>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</si>
  <si>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</si>
  <si>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</si>
  <si>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</si>
  <si>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</si>
  <si>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</si>
  <si>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</si>
  <si>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</si>
  <si>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</si>
  <si>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</si>
  <si>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</si>
  <si>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</si>
  <si>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</si>
  <si>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</si>
  <si>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</si>
  <si>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</si>
  <si>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</si>
  <si>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</si>
  <si>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</si>
  <si>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</si>
  <si>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</si>
  <si>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</si>
  <si>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</si>
  <si>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</si>
  <si>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</si>
  <si>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</si>
  <si>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</si>
  <si>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</si>
  <si>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</si>
  <si>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</si>
  <si>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</si>
  <si>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</si>
  <si>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</si>
  <si>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</si>
  <si>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</si>
  <si>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</si>
  <si>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</si>
  <si>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</si>
  <si>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</si>
  <si>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</si>
  <si>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</si>
  <si>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</si>
  <si>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</si>
  <si>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</si>
  <si>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</si>
  <si>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</si>
  <si>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</si>
  <si>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</si>
  <si>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</si>
  <si>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</si>
  <si>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</si>
  <si>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</si>
  <si>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</si>
  <si>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</si>
  <si>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</si>
  <si>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</si>
  <si>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</si>
  <si>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</si>
  <si>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</si>
  <si>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</si>
  <si>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</si>
  <si>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</si>
  <si>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</si>
  <si>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</si>
  <si>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</si>
  <si>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</si>
  <si>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</si>
  <si>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</si>
  <si>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</si>
  <si>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</si>
  <si>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</si>
  <si>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</si>
  <si>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</si>
  <si>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</si>
  <si>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</si>
  <si>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</si>
  <si>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</si>
  <si>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</si>
  <si>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</si>
  <si>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</si>
  <si>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</si>
  <si>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</si>
  <si>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</si>
  <si>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</si>
  <si>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</si>
  <si>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</si>
  <si>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</si>
  <si>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</si>
  <si>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</si>
  <si>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</si>
  <si>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</si>
  <si>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</si>
  <si>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</si>
  <si>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</si>
  <si>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</si>
  <si>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</si>
  <si>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</si>
  <si>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</si>
  <si>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</si>
  <si>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</si>
  <si>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</si>
  <si>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</si>
  <si>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</si>
  <si>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</si>
  <si>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</si>
  <si>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</si>
  <si>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</si>
  <si>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</si>
  <si>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</si>
  <si>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</si>
  <si>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</si>
  <si>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</si>
  <si>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</si>
  <si>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</si>
  <si>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</si>
  <si>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</si>
  <si>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</si>
  <si>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</si>
  <si>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</si>
  <si>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</si>
  <si>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</si>
  <si>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</si>
  <si>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</si>
  <si>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</si>
  <si>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</si>
  <si>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</si>
  <si>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</si>
  <si>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</si>
  <si>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</si>
  <si>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</si>
  <si>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</si>
  <si>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</si>
  <si>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</si>
  <si>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</si>
  <si>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</si>
  <si>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</si>
  <si>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</si>
  <si>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</si>
  <si>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</si>
  <si>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</si>
  <si>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</si>
  <si>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</si>
  <si>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</si>
  <si>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</si>
  <si>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</si>
  <si>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</si>
  <si>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</si>
  <si>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</si>
  <si>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</si>
  <si>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</si>
  <si>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</si>
  <si>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</si>
  <si>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</si>
  <si>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</si>
  <si>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</si>
  <si>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</si>
  <si>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</si>
  <si>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</si>
  <si>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</si>
  <si>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</si>
  <si>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</si>
  <si>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</si>
  <si>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</si>
  <si>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</si>
  <si>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</si>
  <si>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</si>
  <si>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</si>
  <si>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</si>
  <si>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</si>
  <si>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</si>
  <si>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</si>
  <si>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</si>
  <si>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</si>
  <si>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</si>
  <si>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</si>
  <si>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</si>
  <si>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</si>
  <si>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</si>
  <si>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</si>
  <si>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</si>
  <si>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</si>
  <si>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</si>
  <si>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</si>
  <si>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</si>
  <si>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</si>
  <si>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</si>
  <si>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</si>
  <si>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</si>
  <si>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</si>
  <si>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</si>
  <si>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</si>
  <si>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</si>
  <si>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</si>
  <si>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</si>
  <si>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</si>
  <si>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</si>
  <si>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</si>
  <si>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30.08.2018р.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</si>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</sst>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1651203.73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9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1026056.1</v>
      </c>
      <c r="H8" s="103">
        <f>G8-F8</f>
        <v>7516.680000000051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119673.51000000002</v>
      </c>
      <c r="W8" s="103">
        <f>V8-U8</f>
        <v>-22130.659999999843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615618.2</v>
      </c>
      <c r="H9" s="102">
        <f>G9-F9</f>
        <v>16838.25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67631.84999999998</v>
      </c>
      <c r="W9" s="111">
        <f>V9-U9</f>
        <v>-12308.149999999965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69148.3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4850.970000000001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36589.1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4851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339445.4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46582.91000000003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152850.6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12786.100000000006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23853.9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1262.2200000000012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1165.3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141.33999999999992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127831.4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28235.729999999996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125.5</v>
      </c>
      <c r="H43" s="102">
        <f>#N/A</f>
        <v>0.19999999999998863</v>
      </c>
      <c r="I43" s="208">
        <f>G43/F43</f>
        <v>1.0508247509001087</v>
      </c>
      <c r="J43" s="108">
        <f>#N/A</f>
        <v>-54.77000000000001</v>
      </c>
      <c r="K43" s="148">
        <f>G43/E43</f>
        <v>0.7196100917431193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5.8700000000000045</v>
      </c>
      <c r="W43" s="111">
        <f>#N/A</f>
        <v>-31</v>
      </c>
      <c r="X43" s="148">
        <f>V43/U43</f>
        <v>0.18935483870967756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186490.3</v>
      </c>
      <c r="H47" s="102">
        <f>#N/A</f>
        <v>-25086.059999999998</v>
      </c>
      <c r="I47" s="208">
        <f>G47/F47</f>
        <v>1.0420527304989664</v>
      </c>
      <c r="J47" s="108">
        <f>#N/A</f>
        <v>-102772.5</v>
      </c>
      <c r="K47" s="148">
        <f>G47/E47</f>
        <v>0.7266305033921577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33797.17999999999</v>
      </c>
      <c r="W47" s="111">
        <f>#N/A</f>
        <v>-27814.819999999978</v>
      </c>
      <c r="X47" s="148">
        <f>V47/U47</f>
        <v>1.165420000000001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39524.469999999994</v>
      </c>
      <c r="H53" s="315">
        <f>#N/A</f>
        <v>-1281.1100000000006</v>
      </c>
      <c r="I53" s="143">
        <f>#N/A</f>
        <v>0.9636916498248365</v>
      </c>
      <c r="J53" s="104">
        <f>G53-E53</f>
        <v>-10724.430000000008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0.833587543156265</v>
      </c>
      <c r="U53" s="103">
        <f>U54+U55+U56+U57+U58+U60+U62+U63+U64+U65+U66+U71+U72+U76+U59+U61+U77</f>
        <v>3828.5</v>
      </c>
      <c r="V53" s="103">
        <f>V54+V55+V56+V57+V58+V60+V62+V63+V64+V65+V66+V71+V72+V76+V59+V61+V77</f>
        <v>6664.830000000002</v>
      </c>
      <c r="W53" s="467">
        <f>#N/A</f>
        <v>-2685.08</v>
      </c>
      <c r="X53" s="143">
        <f>V53/U53</f>
        <v>1.7408462844456059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3229.5</v>
      </c>
      <c r="H54" s="102">
        <f>#N/A</f>
        <v>79</v>
      </c>
      <c r="I54" s="213">
        <f>#N/A</f>
        <v>1.029811320754717</v>
      </c>
      <c r="J54" s="115">
        <f>G54-E54</f>
        <v>579.5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0.9076983613929565</v>
      </c>
      <c r="U54" s="107">
        <f>F54-липень!F54</f>
        <v>0</v>
      </c>
      <c r="V54" s="110">
        <f>G54-липень!G54</f>
        <v>500.5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8139.5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2148.38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724.5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21.909999999999968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794.1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103.75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16427.2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2714.2400000000016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583.3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78.78999999999996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532.6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74.83000000000004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4180.1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356.13000000000056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20.5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20.41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1065589.25</v>
      </c>
      <c r="H80" s="103">
        <f>G80-F80</f>
        <v>11741.590000000084</v>
      </c>
      <c r="I80" s="210">
        <f>G80/F80</f>
        <v>1.011141638820928</v>
      </c>
      <c r="J80" s="104">
        <f>G80-E80</f>
        <v>-587945.5499999998</v>
      </c>
      <c r="K80" s="156">
        <f>G80/E80</f>
        <v>0.644431099968383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180075.08999999997</v>
      </c>
      <c r="T80" s="156">
        <f>G80/R80</f>
        <v>1.2033565335646355</v>
      </c>
      <c r="U80" s="103">
        <f>U8+U53+U78+U79</f>
        <v>145635.56999999986</v>
      </c>
      <c r="V80" s="103">
        <f>V8+V53+V78+V79</f>
        <v>126338.40000000002</v>
      </c>
      <c r="W80" s="135">
        <f>V80-U80</f>
        <v>-19297.16999999984</v>
      </c>
      <c r="X80" s="156">
        <f>V80/U80</f>
        <v>0.8674968622020028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2001.4</v>
      </c>
      <c r="H90" s="112">
        <f>#N/A</f>
        <v>-5223.1900000000005</v>
      </c>
      <c r="I90" s="213">
        <f>G90/F90</f>
        <v>0.2853029223093371</v>
      </c>
      <c r="J90" s="117">
        <f>#N/A</f>
        <v>-14657.19</v>
      </c>
      <c r="K90" s="147">
        <f>G90/E90</f>
        <v>0.12167305003343669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209.59000000000015</v>
      </c>
      <c r="W90" s="117">
        <f>#N/A</f>
        <v>-1000</v>
      </c>
      <c r="X90" s="147">
        <f>V90/U90</f>
        <v>0.20959000000000014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6243.2</v>
      </c>
      <c r="H91" s="112">
        <f>#N/A</f>
        <v>-11434.09</v>
      </c>
      <c r="I91" s="213">
        <f>G91/F91</f>
        <v>0.3902</v>
      </c>
      <c r="J91" s="117">
        <f>#N/A</f>
        <v>-17449.09</v>
      </c>
      <c r="K91" s="147">
        <f>G91/E91</f>
        <v>0.2835884624119918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1677.29</v>
      </c>
      <c r="W91" s="117">
        <f>#N/A</f>
        <v>-2000</v>
      </c>
      <c r="X91" s="147">
        <f>V91/U91</f>
        <v>0.838645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9853.88</v>
      </c>
      <c r="H94" s="129">
        <f>#N/A</f>
        <v>-17565.03</v>
      </c>
      <c r="I94" s="216">
        <f>G94/F94</f>
        <v>0.38595700996003685</v>
      </c>
      <c r="J94" s="131">
        <f>#N/A</f>
        <v>-38840.039000000004</v>
      </c>
      <c r="K94" s="151">
        <f>G94/E94</f>
        <v>0.21052582552435165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1887.8799999999992</v>
      </c>
      <c r="W94" s="131">
        <f>#N/A</f>
        <v>-3502</v>
      </c>
      <c r="X94" s="151">
        <f>V94/U94</f>
        <v>0.5390862364363219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7499.9</v>
      </c>
      <c r="H97" s="112">
        <f>#N/A</f>
        <v>-2076.0499999999993</v>
      </c>
      <c r="I97" s="213">
        <f>G97/F97</f>
        <v>1.0053283110929405</v>
      </c>
      <c r="J97" s="117">
        <f>#N/A</f>
        <v>-3665.8999999999996</v>
      </c>
      <c r="K97" s="147">
        <f>G97/E97</f>
        <v>0.8287182320441988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2147.7599999999993</v>
      </c>
      <c r="W97" s="117">
        <f>#N/A</f>
        <v>-1515.04</v>
      </c>
      <c r="X97" s="147">
        <f>V97/U97</f>
        <v>1.3883387201034256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7502.4</v>
      </c>
      <c r="H99" s="129">
        <f>#N/A</f>
        <v>-2100.7299999999996</v>
      </c>
      <c r="I99" s="216">
        <f>G99/F99</f>
        <v>1.002036823090228</v>
      </c>
      <c r="J99" s="131">
        <f>#N/A</f>
        <v>-3706.58</v>
      </c>
      <c r="K99" s="151">
        <f>G99/E99</f>
        <v>0.8250742329264269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2147.9399999999996</v>
      </c>
      <c r="W99" s="131">
        <f>#N/A</f>
        <v>-1519.04</v>
      </c>
      <c r="X99" s="151">
        <f>V99/U99</f>
        <v>1.3848742746615084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34.3</v>
      </c>
      <c r="H100" s="112">
        <f>#N/A</f>
        <v>3.460000000000001</v>
      </c>
      <c r="I100" s="213">
        <f>G100/F100</f>
        <v>1.2228163992869874</v>
      </c>
      <c r="J100" s="117">
        <f>#N/A</f>
        <v>-15.902999999999995</v>
      </c>
      <c r="K100" s="147">
        <f>G100/E100</f>
        <v>0.7234302828338219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2.7899999999999956</v>
      </c>
      <c r="W100" s="117">
        <f>#N/A</f>
        <v>-1.7699999999999996</v>
      </c>
      <c r="X100" s="147">
        <f>V100/U100</f>
        <v>1.5762711864406758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17400.02</v>
      </c>
      <c r="H102" s="184">
        <f>G102-F102</f>
        <v>-15646.210000000003</v>
      </c>
      <c r="I102" s="217">
        <f>G102/F102</f>
        <v>0.5265357046779617</v>
      </c>
      <c r="J102" s="177">
        <f>G102-E102</f>
        <v>-38546.432</v>
      </c>
      <c r="K102" s="178">
        <f>G102/E102</f>
        <v>0.3110120370099609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-3279.4199999999983</v>
      </c>
      <c r="T102" s="178">
        <f>#N/A</f>
        <v>0.6476659909552678</v>
      </c>
      <c r="U102" s="183">
        <f>U87+U88+U94+U99+U100</f>
        <v>5054.77</v>
      </c>
      <c r="V102" s="183">
        <f>V87+V88+V94+V99+V100</f>
        <v>4038.6099999999988</v>
      </c>
      <c r="W102" s="177">
        <f>V102-U102</f>
        <v>-1016.1600000000017</v>
      </c>
      <c r="X102" s="178">
        <f>V102/U102</f>
        <v>0.7989700817247863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1082989.27</v>
      </c>
      <c r="H103" s="184">
        <f>G103-F103</f>
        <v>-3904.619999999879</v>
      </c>
      <c r="I103" s="217">
        <f>G103/F103</f>
        <v>0.9964075425982937</v>
      </c>
      <c r="J103" s="177">
        <f>G103-E103</f>
        <v>-626491.9819999998</v>
      </c>
      <c r="K103" s="178">
        <f>G103/E103</f>
        <v>0.6335192437664711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176795.66999999998</v>
      </c>
      <c r="T103" s="178">
        <f>#N/A</f>
        <v>1.0552526524133476</v>
      </c>
      <c r="U103" s="184">
        <f>U80+U102</f>
        <v>150690.33999999985</v>
      </c>
      <c r="V103" s="184">
        <f>V80+V102</f>
        <v>130377.01000000002</v>
      </c>
      <c r="W103" s="177">
        <f>V103-U103</f>
        <v>-20313.329999999827</v>
      </c>
      <c r="X103" s="178">
        <f>V103/U103</f>
        <v>0.8651981938590102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2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>
        <f>IF(W80&lt;0,ABS(W80/C105),0)</f>
        <v>9648.58499999992</v>
      </c>
    </row>
    <row r="107" spans="2:7" ht="30.75">
      <c r="B107" s="270" t="s">
        <v>163</v>
      </c>
      <c r="C107" s="271">
        <v>43341</v>
      </c>
      <c r="D107" s="267"/>
      <c r="E107" s="267">
        <v>5423.4</v>
      </c>
      <c r="F107" s="78"/>
      <c r="G107" s="4" t="s">
        <v>164</v>
      </c>
    </row>
    <row r="108" spans="3:10" ht="15">
      <c r="C108" s="271">
        <v>43340</v>
      </c>
      <c r="D108" s="267"/>
      <c r="E108" s="267">
        <v>4328.3</v>
      </c>
      <c r="F108" s="78"/>
      <c r="G108" s="500"/>
      <c r="H108" s="500"/>
      <c r="I108" s="273"/>
      <c r="J108" s="274"/>
    </row>
    <row r="109" spans="3:10" ht="15">
      <c r="C109" s="271">
        <v>43339</v>
      </c>
      <c r="D109" s="267"/>
      <c r="E109" s="267">
        <v>5444.2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1651.20373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1036942.45</v>
      </c>
      <c r="H116" s="267">
        <f>H9+H15+H18+H19+H23+H54+H57+H59+H71+H78+H95+H97</f>
        <v>-45036.499999999956</v>
      </c>
      <c r="I116" s="163">
        <f>G116/F116</f>
        <v>1.0079329895180622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29004.410000000003</v>
      </c>
      <c r="H117" s="267">
        <f>H55+H58+H60+H63+H64+H65+H72+H76+H89+H90+H91+H92+H100</f>
        <v>-16965.350000000002</v>
      </c>
      <c r="I117" s="163">
        <f>G117/F117</f>
        <v>0.6945981175421384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17012.3</v>
      </c>
      <c r="H118" s="267">
        <f>H56+H62+H66+H79</f>
        <v>-1997.6400000000008</v>
      </c>
      <c r="I118" s="163">
        <f>G118/F118</f>
        <v>1.0401488416228286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1082959.16</v>
      </c>
      <c r="H119" s="439">
        <f>H116+H117+H118</f>
        <v>-63999.48999999996</v>
      </c>
      <c r="I119" s="441">
        <f>G119/F119</f>
        <v>0.9963798398020253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-30.110000000102445</v>
      </c>
      <c r="H120" s="267">
        <f>H119-H103</f>
        <v>-60094.87000000008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1651.20373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7" sqref="V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1651.20373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1651.20373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2018-08-29T09:47:55Z</cp:lastPrinted>
  <dcterms:created xsi:type="dcterms:W3CDTF">2003-07-28T11:27:56Z</dcterms:created>
  <dcterms:modified xsi:type="dcterms:W3CDTF">2018-08-30T12:41:26Z</dcterms:modified>
  <cp:category/>
  <cp:version/>
  <cp:contentType/>
  <cp:contentStatus/>
</cp:coreProperties>
</file>